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hef\Desktop\"/>
    </mc:Choice>
  </mc:AlternateContent>
  <xr:revisionPtr revIDLastSave="0" documentId="13_ncr:1_{79843E2A-4D21-425F-BB40-402690A40061}" xr6:coauthVersionLast="47" xr6:coauthVersionMax="47" xr10:uidLastSave="{00000000-0000-0000-0000-000000000000}"/>
  <bookViews>
    <workbookView xWindow="-90" yWindow="-90" windowWidth="19380" windowHeight="10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J17" i="1"/>
  <c r="K17" i="1"/>
  <c r="K18" i="1" s="1"/>
  <c r="L17" i="1"/>
  <c r="M17" i="1"/>
  <c r="M18" i="1" s="1"/>
  <c r="I17" i="1"/>
  <c r="I16" i="1"/>
  <c r="J16" i="1"/>
  <c r="K16" i="1"/>
  <c r="L16" i="1"/>
  <c r="M16" i="1"/>
  <c r="H16" i="1"/>
  <c r="G16" i="1"/>
  <c r="G18" i="1"/>
  <c r="G17" i="1"/>
  <c r="H17" i="1"/>
  <c r="F16" i="1"/>
  <c r="C17" i="1"/>
  <c r="C18" i="1" s="1"/>
  <c r="D17" i="1"/>
  <c r="E17" i="1"/>
  <c r="F17" i="1"/>
  <c r="B18" i="1"/>
  <c r="B17" i="1"/>
  <c r="C16" i="1"/>
  <c r="D16" i="1"/>
  <c r="E16" i="1"/>
  <c r="E18" i="1" s="1"/>
  <c r="B16" i="1"/>
  <c r="F18" i="1"/>
  <c r="D18" i="1"/>
  <c r="I11" i="1"/>
  <c r="J11" i="1"/>
  <c r="K11" i="1"/>
  <c r="L11" i="1"/>
  <c r="M11" i="1"/>
  <c r="H11" i="1"/>
  <c r="G10" i="1"/>
  <c r="H10" i="1"/>
  <c r="H12" i="1" s="1"/>
  <c r="I10" i="1"/>
  <c r="J10" i="1"/>
  <c r="K10" i="1"/>
  <c r="L10" i="1"/>
  <c r="L12" i="1" s="1"/>
  <c r="M10" i="1"/>
  <c r="M12" i="1" s="1"/>
  <c r="F10" i="1"/>
  <c r="F12" i="1" s="1"/>
  <c r="C12" i="1"/>
  <c r="D12" i="1"/>
  <c r="E12" i="1"/>
  <c r="G12" i="1"/>
  <c r="B12" i="1"/>
  <c r="C11" i="1"/>
  <c r="D11" i="1"/>
  <c r="E11" i="1"/>
  <c r="F11" i="1"/>
  <c r="G11" i="1"/>
  <c r="B11" i="1"/>
  <c r="C10" i="1"/>
  <c r="D10" i="1"/>
  <c r="E10" i="1"/>
  <c r="B10" i="1"/>
  <c r="C1" i="1"/>
  <c r="D1" i="1"/>
  <c r="E1" i="1"/>
  <c r="F1" i="1"/>
  <c r="G1" i="1"/>
  <c r="H1" i="1"/>
  <c r="I1" i="1"/>
  <c r="J1" i="1"/>
  <c r="K1" i="1"/>
  <c r="L1" i="1"/>
  <c r="M1" i="1"/>
  <c r="B1" i="1"/>
  <c r="B8" i="1"/>
  <c r="C8" i="1"/>
  <c r="D8" i="1"/>
  <c r="E8" i="1"/>
  <c r="F8" i="1"/>
  <c r="G8" i="1"/>
  <c r="H8" i="1"/>
  <c r="I8" i="1"/>
  <c r="J8" i="1"/>
  <c r="K8" i="1"/>
  <c r="L8" i="1"/>
  <c r="M8" i="1"/>
  <c r="D7" i="1"/>
  <c r="E7" i="1"/>
  <c r="F7" i="1"/>
  <c r="G7" i="1"/>
  <c r="H7" i="1"/>
  <c r="I7" i="1"/>
  <c r="J7" i="1"/>
  <c r="K7" i="1"/>
  <c r="L7" i="1" s="1"/>
  <c r="M7" i="1" s="1"/>
  <c r="C7" i="1"/>
  <c r="B7" i="1"/>
  <c r="E2" i="1"/>
  <c r="F2" i="1"/>
  <c r="G2" i="1"/>
  <c r="H2" i="1"/>
  <c r="I2" i="1"/>
  <c r="J2" i="1"/>
  <c r="K2" i="1"/>
  <c r="L2" i="1"/>
  <c r="M2" i="1"/>
  <c r="D2" i="1"/>
  <c r="C2" i="1"/>
  <c r="B2" i="1"/>
  <c r="M6" i="1"/>
  <c r="C6" i="1"/>
  <c r="D6" i="1"/>
  <c r="E6" i="1"/>
  <c r="F6" i="1"/>
  <c r="G6" i="1"/>
  <c r="H6" i="1"/>
  <c r="I6" i="1"/>
  <c r="J6" i="1"/>
  <c r="K6" i="1"/>
  <c r="L6" i="1"/>
  <c r="B6" i="1"/>
  <c r="A27" i="1"/>
  <c r="C24" i="1"/>
  <c r="L18" i="1" l="1"/>
  <c r="I18" i="1"/>
  <c r="J18" i="1"/>
  <c r="H18" i="1"/>
  <c r="K12" i="1"/>
  <c r="J12" i="1"/>
  <c r="I12" i="1"/>
  <c r="A12" i="1"/>
  <c r="A18" i="1" l="1"/>
</calcChain>
</file>

<file path=xl/sharedStrings.xml><?xml version="1.0" encoding="utf-8"?>
<sst xmlns="http://schemas.openxmlformats.org/spreadsheetml/2006/main" count="33" uniqueCount="29">
  <si>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</si>
  <si>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</si>
  <si>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</si>
  <si>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</si>
  <si>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</si>
  <si>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</si>
  <si>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</si>
  <si>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</si>
  <si>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</si>
  <si>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</si>
  <si>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</si>
  <si>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</si>
  <si>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наличка</t>
  </si>
  <si>
    <t>всё</t>
  </si>
  <si>
    <t>процента наличка</t>
  </si>
  <si>
    <t>елизово</t>
  </si>
  <si>
    <t>петропавловск</t>
  </si>
  <si>
    <t>всего</t>
  </si>
  <si>
    <t>петроп накоп</t>
  </si>
  <si>
    <t>вирт кас накоп</t>
  </si>
  <si>
    <t>елизово накоп</t>
  </si>
  <si>
    <t>елизово вирт накоп</t>
  </si>
  <si>
    <t xml:space="preserve">елизово </t>
  </si>
  <si>
    <t>если наценка 40, при это 5 остается у ИП Лиманова, 35 у розницы расчет ндс с отавшейся суммы, расчет до желтого</t>
  </si>
  <si>
    <t>Если прибыль 10 000 000, то налог 2,5 млн на общ на УСН 1 млн</t>
  </si>
  <si>
    <t>С вирт кассой</t>
  </si>
  <si>
    <t>виртульн касса, при половине продаж</t>
  </si>
  <si>
    <t>Если прибыль 10 000 000, то налог 2,5 млн на общ на УСН 900000</t>
  </si>
  <si>
    <t>разница по читстой пибыли с вирт кассой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</si>
</sst>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7" workbookViewId="0">
      <selection activeCell="B21" sqref="B21"/>
    </sheetView>
  </sheetViews>
  <sheetFormatPr defaultRowHeight="14.75" x14ac:dyDescent="0.75"/>
  <cols>
    <col min="1" max="1" width="19.26953125" customWidth="1"/>
    <col min="2" max="8" width="12.08984375" bestFit="1" customWidth="1"/>
    <col min="9" max="9" width="13.54296875" customWidth="1"/>
    <col min="10" max="10" width="14.86328125" customWidth="1"/>
    <col min="11" max="11" width="13.86328125" customWidth="1"/>
    <col min="12" max="12" width="13.1796875" customWidth="1"/>
    <col min="13" max="13" width="13.7265625" customWidth="1"/>
  </cols>
  <sheetData>
    <row r="1" spans="1:14" x14ac:dyDescent="0.75">
      <c r="A1" t="s">
        <v>21</v>
      </c>
      <c r="B1" s="1">
        <f>B2*0.8775</f>
        <v>7838707.4999999991</v>
      </c>
      <c r="C1" s="1">
        <f t="shared" ref="C1:M1" si="0">C2*0.8775</f>
        <v>15436102.499999998</v>
      </c>
      <c r="D1" s="1">
        <f t="shared" si="0"/>
        <v>24756907.5</v>
      </c>
      <c r="E1" s="1">
        <f t="shared" si="0"/>
        <v>37134922.5</v>
      </c>
      <c r="F1" s="1">
        <f t="shared" si="0"/>
        <v>51121395</v>
      </c>
      <c r="G1" s="2">
        <f t="shared" si="0"/>
        <v>68237032.5</v>
      </c>
      <c r="H1" s="2">
        <f t="shared" si="0"/>
        <v>85753687.5</v>
      </c>
      <c r="I1" s="2">
        <f t="shared" si="0"/>
        <v>103418640</v>
      </c>
      <c r="J1" s="2">
        <f t="shared" si="0"/>
        <v>121014270</v>
      </c>
      <c r="K1" s="2">
        <f t="shared" si="0"/>
        <v>138891577.5</v>
      </c>
      <c r="L1" s="2">
        <f t="shared" si="0"/>
        <v>152528805</v>
      </c>
      <c r="M1" s="2">
        <f t="shared" si="0"/>
        <v>166166032.5</v>
      </c>
    </row>
    <row r="2" spans="1:14" x14ac:dyDescent="0.75">
      <c r="A2" t="s">
        <v>20</v>
      </c>
      <c r="B2" s="1">
        <f>B4</f>
        <v>8933000</v>
      </c>
      <c r="C2" s="1">
        <f>B2+C4</f>
        <v>17591000</v>
      </c>
      <c r="D2" s="1">
        <f>C2+D4</f>
        <v>28213000</v>
      </c>
      <c r="E2" s="1">
        <f t="shared" ref="E2:M2" si="1">D2+E4</f>
        <v>42319000</v>
      </c>
      <c r="F2" s="2">
        <f t="shared" si="1"/>
        <v>58258000</v>
      </c>
      <c r="G2" s="2">
        <f t="shared" si="1"/>
        <v>77763000</v>
      </c>
      <c r="H2" s="2">
        <f t="shared" si="1"/>
        <v>97725000</v>
      </c>
      <c r="I2" s="2">
        <f t="shared" si="1"/>
        <v>117856000</v>
      </c>
      <c r="J2" s="2">
        <f t="shared" si="1"/>
        <v>137908000</v>
      </c>
      <c r="K2" s="2">
        <f t="shared" si="1"/>
        <v>158281000</v>
      </c>
      <c r="L2" s="2">
        <f t="shared" si="1"/>
        <v>173822000</v>
      </c>
      <c r="M2" s="2">
        <f t="shared" si="1"/>
        <v>189363000</v>
      </c>
    </row>
    <row r="3" spans="1:14" x14ac:dyDescent="0.7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4" x14ac:dyDescent="0.75">
      <c r="A4" t="s">
        <v>15</v>
      </c>
      <c r="B4" s="1">
        <v>8933000</v>
      </c>
      <c r="C4" s="1">
        <v>8658000</v>
      </c>
      <c r="D4" s="1">
        <v>10622000</v>
      </c>
      <c r="E4" s="1">
        <v>14106000</v>
      </c>
      <c r="F4" s="1">
        <v>15939000</v>
      </c>
      <c r="G4" s="1">
        <v>19505000</v>
      </c>
      <c r="H4" s="1">
        <v>19962000</v>
      </c>
      <c r="I4" s="1">
        <v>20131000</v>
      </c>
      <c r="J4" s="1">
        <v>20052000</v>
      </c>
      <c r="K4" s="1">
        <v>20373000</v>
      </c>
      <c r="L4" s="1">
        <v>15541000</v>
      </c>
      <c r="M4" s="1">
        <v>15541000</v>
      </c>
      <c r="N4" s="1"/>
    </row>
    <row r="5" spans="1:14" x14ac:dyDescent="0.75">
      <c r="A5" t="s">
        <v>16</v>
      </c>
      <c r="B5" s="1">
        <v>7370000</v>
      </c>
      <c r="C5" s="1">
        <v>6969000</v>
      </c>
      <c r="D5" s="1">
        <v>8029000</v>
      </c>
      <c r="E5" s="1">
        <v>8891000</v>
      </c>
      <c r="F5" s="1">
        <v>10971000</v>
      </c>
      <c r="G5" s="1">
        <v>10856000</v>
      </c>
      <c r="H5" s="1">
        <v>11167000</v>
      </c>
      <c r="I5" s="1">
        <v>13780000</v>
      </c>
      <c r="J5" s="1">
        <v>13056000</v>
      </c>
      <c r="K5" s="1">
        <v>12952000</v>
      </c>
      <c r="L5" s="1">
        <v>9215000</v>
      </c>
      <c r="M5" s="1">
        <v>9215000</v>
      </c>
      <c r="N5" s="1"/>
    </row>
    <row r="6" spans="1:14" x14ac:dyDescent="0.75">
      <c r="A6" t="s">
        <v>17</v>
      </c>
      <c r="B6" s="1">
        <f>SUM(B4:B5)</f>
        <v>16303000</v>
      </c>
      <c r="C6" s="1">
        <f t="shared" ref="C6:M6" si="2">SUM(C4:C5)</f>
        <v>15627000</v>
      </c>
      <c r="D6" s="1">
        <f t="shared" si="2"/>
        <v>18651000</v>
      </c>
      <c r="E6" s="1">
        <f t="shared" si="2"/>
        <v>22997000</v>
      </c>
      <c r="F6" s="1">
        <f t="shared" si="2"/>
        <v>26910000</v>
      </c>
      <c r="G6" s="1">
        <f t="shared" si="2"/>
        <v>30361000</v>
      </c>
      <c r="H6" s="1">
        <f t="shared" si="2"/>
        <v>31129000</v>
      </c>
      <c r="I6" s="1">
        <f t="shared" si="2"/>
        <v>33911000</v>
      </c>
      <c r="J6" s="1">
        <f t="shared" si="2"/>
        <v>33108000</v>
      </c>
      <c r="K6" s="1">
        <f t="shared" si="2"/>
        <v>33325000</v>
      </c>
      <c r="L6" s="1">
        <f t="shared" si="2"/>
        <v>24756000</v>
      </c>
      <c r="M6" s="1">
        <f t="shared" si="2"/>
        <v>24756000</v>
      </c>
    </row>
    <row r="7" spans="1:14" x14ac:dyDescent="0.75">
      <c r="A7" t="s">
        <v>18</v>
      </c>
      <c r="B7" s="1">
        <f>B5</f>
        <v>7370000</v>
      </c>
      <c r="C7" s="1">
        <f>B7+C5</f>
        <v>14339000</v>
      </c>
      <c r="D7" s="1">
        <f t="shared" ref="D7:M7" si="3">C7+D5</f>
        <v>22368000</v>
      </c>
      <c r="E7" s="1">
        <f t="shared" si="3"/>
        <v>31259000</v>
      </c>
      <c r="F7" s="1">
        <f t="shared" si="3"/>
        <v>42230000</v>
      </c>
      <c r="G7" s="1">
        <f t="shared" si="3"/>
        <v>53086000</v>
      </c>
      <c r="H7" s="2">
        <f t="shared" si="3"/>
        <v>64253000</v>
      </c>
      <c r="I7" s="2">
        <f t="shared" si="3"/>
        <v>78033000</v>
      </c>
      <c r="J7" s="2">
        <f t="shared" si="3"/>
        <v>91089000</v>
      </c>
      <c r="K7" s="2">
        <f t="shared" si="3"/>
        <v>104041000</v>
      </c>
      <c r="L7" s="2">
        <f t="shared" si="3"/>
        <v>113256000</v>
      </c>
      <c r="M7" s="2">
        <f t="shared" si="3"/>
        <v>122471000</v>
      </c>
    </row>
    <row r="8" spans="1:14" x14ac:dyDescent="0.75">
      <c r="A8" t="s">
        <v>19</v>
      </c>
      <c r="B8" s="1">
        <f>B7*0.8775</f>
        <v>6467175</v>
      </c>
      <c r="C8" s="1">
        <f t="shared" ref="C8:M8" si="4">C7*0.8775</f>
        <v>12582472.5</v>
      </c>
      <c r="D8" s="1">
        <f t="shared" si="4"/>
        <v>19627920</v>
      </c>
      <c r="E8" s="1">
        <f t="shared" si="4"/>
        <v>27429772.5</v>
      </c>
      <c r="F8" s="1">
        <f t="shared" si="4"/>
        <v>37056825</v>
      </c>
      <c r="G8" s="1">
        <f t="shared" si="4"/>
        <v>46582965</v>
      </c>
      <c r="H8" s="1">
        <f t="shared" si="4"/>
        <v>56382007.5</v>
      </c>
      <c r="I8" s="2">
        <f t="shared" si="4"/>
        <v>68473957.5</v>
      </c>
      <c r="J8" s="2">
        <f t="shared" si="4"/>
        <v>79930597.5</v>
      </c>
      <c r="K8" s="2">
        <f t="shared" si="4"/>
        <v>91295977.5</v>
      </c>
      <c r="L8" s="2">
        <f t="shared" si="4"/>
        <v>99382140</v>
      </c>
      <c r="M8" s="2">
        <f t="shared" si="4"/>
        <v>107468302.5</v>
      </c>
    </row>
    <row r="9" spans="1:14" x14ac:dyDescent="0.75">
      <c r="A9" t="s">
        <v>23</v>
      </c>
    </row>
    <row r="10" spans="1:14" x14ac:dyDescent="0.75">
      <c r="A10" t="s">
        <v>22</v>
      </c>
      <c r="B10" s="1">
        <f>((B4/140*40) / 40 * 35) *0.2</f>
        <v>446650</v>
      </c>
      <c r="C10" s="1">
        <f t="shared" ref="C10:G10" si="5">((C4/140*40) / 40 * 35) *0.2</f>
        <v>432900</v>
      </c>
      <c r="D10" s="1">
        <f t="shared" si="5"/>
        <v>531100</v>
      </c>
      <c r="E10" s="1">
        <f t="shared" si="5"/>
        <v>705300</v>
      </c>
      <c r="F10" s="2">
        <f>(((F4/140*40) / 40 * 35) *0.2) - (F4 * 0.045)</f>
        <v>79695</v>
      </c>
      <c r="G10" s="2">
        <f t="shared" ref="G10:M10" si="6">(((G4/140*40) / 40 * 35) *0.2) - (G4 * 0.045)</f>
        <v>97525</v>
      </c>
      <c r="H10" s="2">
        <f t="shared" si="6"/>
        <v>99810</v>
      </c>
      <c r="I10" s="2">
        <f t="shared" si="6"/>
        <v>100655</v>
      </c>
      <c r="J10" s="2">
        <f t="shared" si="6"/>
        <v>100260</v>
      </c>
      <c r="K10" s="2">
        <f t="shared" si="6"/>
        <v>101865</v>
      </c>
      <c r="L10" s="2">
        <f t="shared" si="6"/>
        <v>77705.000000000116</v>
      </c>
      <c r="M10" s="2">
        <f t="shared" si="6"/>
        <v>77705.000000000116</v>
      </c>
    </row>
    <row r="11" spans="1:14" x14ac:dyDescent="0.75">
      <c r="A11" t="s">
        <v>16</v>
      </c>
      <c r="B11" s="1">
        <f>((B5/140*40) / 40 * 35) *0.2</f>
        <v>368500</v>
      </c>
      <c r="C11" s="1">
        <f t="shared" ref="C11:G11" si="7">((C5/140*40) / 40 * 35) *0.2</f>
        <v>348450</v>
      </c>
      <c r="D11" s="1">
        <f t="shared" si="7"/>
        <v>401450</v>
      </c>
      <c r="E11" s="1">
        <f t="shared" si="7"/>
        <v>444550</v>
      </c>
      <c r="F11" s="1">
        <f t="shared" si="7"/>
        <v>548550</v>
      </c>
      <c r="G11" s="1">
        <f t="shared" si="7"/>
        <v>542800</v>
      </c>
      <c r="H11" s="2">
        <f>(((H5/140*40) / 40 * 35) *0.2) - (H5 * 0.045)</f>
        <v>55835</v>
      </c>
      <c r="I11" s="2">
        <f t="shared" ref="I11:M11" si="8">(((I5/140*40) / 40 * 35) *0.2) - (I5 * 0.045)</f>
        <v>68900</v>
      </c>
      <c r="J11" s="2">
        <f t="shared" si="8"/>
        <v>65280</v>
      </c>
      <c r="K11" s="2">
        <f t="shared" si="8"/>
        <v>64760</v>
      </c>
      <c r="L11" s="2">
        <f t="shared" si="8"/>
        <v>46075</v>
      </c>
      <c r="M11" s="2">
        <f t="shared" si="8"/>
        <v>46075</v>
      </c>
    </row>
    <row r="12" spans="1:14" x14ac:dyDescent="0.75">
      <c r="A12" s="1">
        <f>SUM(B12:M12)</f>
        <v>5852395</v>
      </c>
      <c r="B12" s="1">
        <f>SUM(B10:B11)</f>
        <v>815150</v>
      </c>
      <c r="C12" s="1">
        <f t="shared" ref="C12:M12" si="9">SUM(C10:C11)</f>
        <v>781350</v>
      </c>
      <c r="D12" s="1">
        <f t="shared" si="9"/>
        <v>932550</v>
      </c>
      <c r="E12" s="1">
        <f t="shared" si="9"/>
        <v>1149850</v>
      </c>
      <c r="F12" s="1">
        <f t="shared" si="9"/>
        <v>628245</v>
      </c>
      <c r="G12" s="1">
        <f t="shared" si="9"/>
        <v>640325</v>
      </c>
      <c r="H12" s="1">
        <f t="shared" si="9"/>
        <v>155645</v>
      </c>
      <c r="I12" s="1">
        <f t="shared" si="9"/>
        <v>169555</v>
      </c>
      <c r="J12" s="1">
        <f t="shared" si="9"/>
        <v>165540</v>
      </c>
      <c r="K12" s="1">
        <f t="shared" si="9"/>
        <v>166625</v>
      </c>
      <c r="L12" s="1">
        <f t="shared" si="9"/>
        <v>123780.00000000012</v>
      </c>
      <c r="M12" s="1">
        <f t="shared" si="9"/>
        <v>123780.00000000012</v>
      </c>
    </row>
    <row r="13" spans="1:14" x14ac:dyDescent="0.75">
      <c r="A13" t="s">
        <v>24</v>
      </c>
    </row>
    <row r="14" spans="1:14" x14ac:dyDescent="0.75">
      <c r="A14" t="s">
        <v>25</v>
      </c>
    </row>
    <row r="15" spans="1:14" x14ac:dyDescent="0.75">
      <c r="A15" t="s">
        <v>23</v>
      </c>
    </row>
    <row r="16" spans="1:14" x14ac:dyDescent="0.75">
      <c r="A16" t="s">
        <v>22</v>
      </c>
      <c r="B16" s="1">
        <f>((B4/140*40) / 40 * 35) *0.2245</f>
        <v>501364.625</v>
      </c>
      <c r="C16" s="1">
        <f t="shared" ref="C16:E16" si="10">((C4/140*40) / 40 * 35) *0.2245</f>
        <v>485930.25</v>
      </c>
      <c r="D16" s="1">
        <f t="shared" si="10"/>
        <v>596159.75</v>
      </c>
      <c r="E16" s="1">
        <f t="shared" si="10"/>
        <v>791699.25</v>
      </c>
      <c r="F16" s="1">
        <f>((F4/140*40) / 40 * 35) *0.2245</f>
        <v>894576.375</v>
      </c>
      <c r="G16" s="2">
        <f>(((G4/140*40) / 40 * 35) *0.2245) - (G4 * 0.045)</f>
        <v>216993.125</v>
      </c>
      <c r="H16" s="2">
        <f>(((H4/140*40) / 40 * 35) *0.2245) - (H4 * 0.045)</f>
        <v>222077.25</v>
      </c>
      <c r="I16" s="2">
        <f t="shared" ref="I16:M17" si="11">(((I4/140*40) / 40 * 35) *0.2245) - (I4 * 0.045)</f>
        <v>223957.375</v>
      </c>
      <c r="J16" s="2">
        <f t="shared" si="11"/>
        <v>223078.5</v>
      </c>
      <c r="K16" s="2">
        <f t="shared" si="11"/>
        <v>226649.625</v>
      </c>
      <c r="L16" s="2">
        <f t="shared" si="11"/>
        <v>172893.62500000012</v>
      </c>
      <c r="M16" s="2">
        <f t="shared" si="11"/>
        <v>172893.62500000012</v>
      </c>
    </row>
    <row r="17" spans="1:13" x14ac:dyDescent="0.75">
      <c r="A17" t="s">
        <v>16</v>
      </c>
      <c r="B17" s="1">
        <f>((B5/140*40) / 40 * 35) *0.2245</f>
        <v>413641.25</v>
      </c>
      <c r="C17" s="1">
        <f t="shared" ref="C17:H17" si="12">((C5/140*40) / 40 * 35) *0.2245</f>
        <v>391135.125</v>
      </c>
      <c r="D17" s="1">
        <f t="shared" si="12"/>
        <v>450627.625</v>
      </c>
      <c r="E17" s="1">
        <f t="shared" si="12"/>
        <v>499007.375</v>
      </c>
      <c r="F17" s="1">
        <f t="shared" si="12"/>
        <v>615747.375</v>
      </c>
      <c r="G17" s="1">
        <f t="shared" si="12"/>
        <v>609293</v>
      </c>
      <c r="H17" s="1">
        <f t="shared" si="12"/>
        <v>626747.875</v>
      </c>
      <c r="I17" s="2">
        <f t="shared" si="11"/>
        <v>153302.5</v>
      </c>
      <c r="J17" s="2">
        <f t="shared" si="11"/>
        <v>145248</v>
      </c>
      <c r="K17" s="2">
        <f t="shared" si="11"/>
        <v>144091</v>
      </c>
      <c r="L17" s="2">
        <f t="shared" si="11"/>
        <v>102516.875</v>
      </c>
      <c r="M17" s="2">
        <f t="shared" si="11"/>
        <v>102516.875</v>
      </c>
    </row>
    <row r="18" spans="1:13" x14ac:dyDescent="0.75">
      <c r="A18" s="1">
        <f>SUM(B18:M18)</f>
        <v>8982148.25</v>
      </c>
      <c r="B18" s="1">
        <f>SUM(B16:B17)</f>
        <v>915005.875</v>
      </c>
      <c r="C18" s="1">
        <f t="shared" ref="C18" si="13">SUM(C16:C17)</f>
        <v>877065.375</v>
      </c>
      <c r="D18" s="1">
        <f t="shared" ref="D18" si="14">SUM(D16:D17)</f>
        <v>1046787.375</v>
      </c>
      <c r="E18" s="1">
        <f t="shared" ref="E18" si="15">SUM(E16:E17)</f>
        <v>1290706.625</v>
      </c>
      <c r="F18" s="1">
        <f t="shared" ref="F18" si="16">SUM(F16:F17)</f>
        <v>1510323.75</v>
      </c>
      <c r="G18" s="1">
        <f t="shared" ref="G18" si="17">SUM(G16:G17)</f>
        <v>826286.125</v>
      </c>
      <c r="H18" s="1">
        <f t="shared" ref="H18" si="18">SUM(H16:H17)</f>
        <v>848825.125</v>
      </c>
      <c r="I18" s="1">
        <f t="shared" ref="I18" si="19">SUM(I16:I17)</f>
        <v>377259.875</v>
      </c>
      <c r="J18" s="1">
        <f t="shared" ref="J18" si="20">SUM(J16:J17)</f>
        <v>368326.5</v>
      </c>
      <c r="K18" s="1">
        <f t="shared" ref="K18" si="21">SUM(K16:K17)</f>
        <v>370740.625</v>
      </c>
      <c r="L18" s="1">
        <f t="shared" ref="L18" si="22">SUM(L16:L17)</f>
        <v>275410.50000000012</v>
      </c>
      <c r="M18" s="1">
        <f t="shared" ref="M18" si="23">SUM(M16:M17)</f>
        <v>275410.50000000012</v>
      </c>
    </row>
    <row r="19" spans="1:13" x14ac:dyDescent="0.75">
      <c r="A19" t="s">
        <v>27</v>
      </c>
    </row>
    <row r="20" spans="1:13" x14ac:dyDescent="0.75">
      <c r="A20" s="1">
        <f>A18-A12</f>
        <v>3129753.25</v>
      </c>
      <c r="B20" t="s">
        <v>28</v>
      </c>
    </row>
    <row r="23" spans="1:13" x14ac:dyDescent="0.75">
      <c r="A23" t="s">
        <v>12</v>
      </c>
      <c r="B23">
        <v>71000000</v>
      </c>
    </row>
    <row r="24" spans="1:13" x14ac:dyDescent="0.75">
      <c r="A24" t="s">
        <v>13</v>
      </c>
      <c r="B24">
        <v>289000000</v>
      </c>
      <c r="C24">
        <f>B23/B24</f>
        <v>0.24567474048442905</v>
      </c>
    </row>
    <row r="26" spans="1:13" x14ac:dyDescent="0.75">
      <c r="A26">
        <v>24.5</v>
      </c>
      <c r="B26" t="s">
        <v>14</v>
      </c>
    </row>
    <row r="27" spans="1:13" x14ac:dyDescent="0.75">
      <c r="A27">
        <f>A26/2</f>
        <v>12.25</v>
      </c>
      <c r="B27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</dc:creator>
  <cp:lastModifiedBy>Shef</cp:lastModifiedBy>
  <dcterms:created xsi:type="dcterms:W3CDTF">2015-06-05T18:19:34Z</dcterms:created>
  <dcterms:modified xsi:type="dcterms:W3CDTF">2024-11-26T03:47:00Z</dcterms:modified>
</cp:coreProperties>
</file>